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2.- Sábado/"/>
    </mc:Choice>
  </mc:AlternateContent>
  <xr:revisionPtr revIDLastSave="60" documentId="8_{16F9E520-4A9A-464E-A6E6-AEC3E0529FB9}" xr6:coauthVersionLast="47" xr6:coauthVersionMax="47" xr10:uidLastSave="{DF6D6ACF-6D8F-48A7-905D-C4E22985B2E1}"/>
  <bookViews>
    <workbookView xWindow="28680" yWindow="-120" windowWidth="29040" windowHeight="15720" xr2:uid="{479BFD07-5F9E-4764-A2B4-8E8795D5EF58}"/>
  </bookViews>
  <sheets>
    <sheet name="B03" sheetId="1" r:id="rId1"/>
    <sheet name="Hoja1" sheetId="2" r:id="rId2"/>
  </sheets>
  <definedNames>
    <definedName name="_xlnm.Print_Area" localSheetId="0">'B03'!$A$1:$L$19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Q2" i="1"/>
  <c r="J2" i="1"/>
  <c r="J3" i="1"/>
  <c r="J4" i="1"/>
  <c r="J5" i="1"/>
  <c r="J6" i="1"/>
  <c r="J7" i="1"/>
  <c r="J8" i="1"/>
  <c r="J9" i="1"/>
  <c r="J10" i="1"/>
  <c r="K3" i="1"/>
  <c r="K4" i="1"/>
  <c r="K5" i="1"/>
  <c r="K6" i="1"/>
  <c r="K7" i="1"/>
  <c r="K8" i="1"/>
  <c r="K9" i="1"/>
  <c r="K10" i="1"/>
  <c r="K2" i="1"/>
  <c r="T2" i="1" l="1"/>
  <c r="G10" i="1"/>
  <c r="L10" i="1"/>
  <c r="G3" i="1" l="1"/>
  <c r="G4" i="1"/>
  <c r="G5" i="1"/>
  <c r="G6" i="1"/>
  <c r="G7" i="1"/>
  <c r="G8" i="1"/>
  <c r="G9" i="1"/>
  <c r="G2" i="1"/>
  <c r="P5" i="1" l="1"/>
  <c r="Q5" i="1"/>
  <c r="P3" i="1"/>
  <c r="Q3" i="1"/>
  <c r="P4" i="1"/>
  <c r="Q4" i="1"/>
  <c r="Z3" i="1"/>
  <c r="Z4" i="1"/>
  <c r="Z5" i="1"/>
  <c r="Y4" i="1"/>
  <c r="Y5" i="1"/>
  <c r="Y2" i="1"/>
  <c r="Z2" i="1"/>
  <c r="Y3" i="1"/>
  <c r="T5" i="1" l="1"/>
  <c r="T4" i="1"/>
  <c r="T3" i="1"/>
  <c r="AA5" i="1"/>
  <c r="AA3" i="1"/>
  <c r="AA2" i="1"/>
  <c r="AA4" i="1"/>
  <c r="L7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L9" i="1" l="1"/>
  <c r="L8" i="1"/>
  <c r="L6" i="1"/>
  <c r="L4" i="1"/>
  <c r="L3" i="1"/>
  <c r="L5" i="1"/>
  <c r="L2" i="1"/>
</calcChain>
</file>

<file path=xl/sharedStrings.xml><?xml version="1.0" encoding="utf-8"?>
<sst xmlns="http://schemas.openxmlformats.org/spreadsheetml/2006/main" count="75" uniqueCount="45">
  <si>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</si>
  <si>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</si>
  <si>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</si>
  <si>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</si>
  <si>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</si>
  <si>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</si>
  <si>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</si>
  <si>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</si>
  <si>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</si>
  <si>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</si>
  <si>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</si>
  <si>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</si>
  <si>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</si>
  <si>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</si>
  <si>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</si>
  <si>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4C</t>
  </si>
  <si>
    <t>5A</t>
  </si>
  <si>
    <t>4A</t>
  </si>
  <si>
    <t>4B</t>
  </si>
  <si>
    <t>MH</t>
  </si>
  <si>
    <t>Factor</t>
  </si>
  <si>
    <t>Bus Tipo C</t>
  </si>
  <si>
    <t>Bus Tipo B</t>
  </si>
  <si>
    <t>BUS</t>
  </si>
  <si>
    <t>1A</t>
  </si>
  <si>
    <t>1B</t>
  </si>
  <si>
    <t>5B</t>
  </si>
  <si>
    <t>14:00 a 14:59</t>
  </si>
  <si>
    <t>14:30 a 14:59</t>
  </si>
  <si>
    <t>15:00 a 15:59</t>
  </si>
  <si>
    <t>15:30 a 15:59</t>
  </si>
  <si>
    <t>14:00 a 14:29</t>
  </si>
  <si>
    <t>15:00 a 15:29</t>
  </si>
  <si>
    <t>13:30 a 14:29</t>
  </si>
  <si>
    <t>PB382</t>
  </si>
  <si>
    <t>B03</t>
  </si>
  <si>
    <t>LXDJ22</t>
  </si>
  <si>
    <t>SKHG79</t>
  </si>
  <si>
    <t>LXDJ10</t>
  </si>
  <si>
    <t>LXDJ17</t>
  </si>
  <si>
    <t>SPZX39</t>
  </si>
  <si>
    <t>SPZX34</t>
  </si>
  <si>
    <t>SKHG95</t>
  </si>
  <si>
    <t>LXDJ11</t>
  </si>
  <si>
    <t>LXDH85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</si>
</sst>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</cellStyleXfs>
  <cellXfs count="26">
    <xf numFmtId="0" fontId="0" fillId="0" borderId="0" xfId="0"/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0" fontId="0" fillId="0" borderId="0" xfId="0" applyNumberFormat="1"/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7">
    <cellStyle name="Normal" xfId="0" builtinId="0"/>
    <cellStyle name="Normal 17" xfId="2" xr:uid="{D8647A40-1CD6-4B3B-88D8-5594FDDD9ED6}"/>
    <cellStyle name="Normal 34" xfId="4" xr:uid="{5672AC09-AE86-49D0-9F96-367CB3E62EAB}"/>
    <cellStyle name="Normal 35" xfId="6" xr:uid="{D842FB79-3770-4900-B56C-8693F765A468}"/>
    <cellStyle name="Normal 36" xfId="3" xr:uid="{BB0030C6-D45F-4923-950D-2DDDE6ADC9F1}"/>
    <cellStyle name="Normal 4" xfId="5" xr:uid="{661D8AFD-6C60-43E5-AB35-ED3AFF8A0E7A}"/>
    <cellStyle name="Porcentaje" xfId="1" builtinId="5"/>
  </cellStyles>
  <dxfs count="1">
    <dxf>
      <font>
        <color theme="0"/>
      </font>
      <fill>
        <patternFill>
          <fgColor theme="0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B03 Sábado</a:t>
            </a:r>
          </a:p>
        </c:rich>
      </c:tx>
      <c:layout>
        <c:manualLayout>
          <c:xMode val="edge"/>
          <c:yMode val="edge"/>
          <c:x val="0.30435005430775347"/>
          <c:y val="2.48910138508979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'B03'!$P$1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'B03'!$O$2:$O$5</c:f>
              <c:strCache>
                <c:ptCount val="4"/>
                <c:pt idx="0">
                  <c:v>14:00 a 14:29</c:v>
                </c:pt>
                <c:pt idx="1">
                  <c:v>14:30 a 14:59</c:v>
                </c:pt>
                <c:pt idx="2">
                  <c:v>15:00 a 15:29</c:v>
                </c:pt>
                <c:pt idx="3">
                  <c:v>15:30 a 15:59</c:v>
                </c:pt>
              </c:strCache>
            </c:strRef>
          </c:cat>
          <c:val>
            <c:numRef>
              <c:f>'B03'!$P$2:$P$5</c:f>
              <c:numCache>
                <c:formatCode>0</c:formatCode>
                <c:ptCount val="4"/>
                <c:pt idx="0">
                  <c:v>90</c:v>
                </c:pt>
                <c:pt idx="1">
                  <c:v>270</c:v>
                </c:pt>
                <c:pt idx="2">
                  <c:v>180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'B03'!$Q$1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'B03'!$O$2:$O$5</c:f>
              <c:strCache>
                <c:ptCount val="4"/>
                <c:pt idx="0">
                  <c:v>14:00 a 14:29</c:v>
                </c:pt>
                <c:pt idx="1">
                  <c:v>14:30 a 14:59</c:v>
                </c:pt>
                <c:pt idx="2">
                  <c:v>15:00 a 15:29</c:v>
                </c:pt>
                <c:pt idx="3">
                  <c:v>15:30 a 15:59</c:v>
                </c:pt>
              </c:strCache>
            </c:strRef>
          </c:cat>
          <c:val>
            <c:numRef>
              <c:f>'B03'!$Q$2:$Q$5</c:f>
              <c:numCache>
                <c:formatCode>0</c:formatCode>
                <c:ptCount val="4"/>
                <c:pt idx="0">
                  <c:v>84</c:v>
                </c:pt>
                <c:pt idx="1">
                  <c:v>28.8</c:v>
                </c:pt>
                <c:pt idx="2">
                  <c:v>28.8</c:v>
                </c:pt>
                <c:pt idx="3">
                  <c:v>48.6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'B03'!$T$1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'B03'!$O$2:$O$5</c:f>
              <c:strCache>
                <c:ptCount val="4"/>
                <c:pt idx="0">
                  <c:v>14:00 a 14:29</c:v>
                </c:pt>
                <c:pt idx="1">
                  <c:v>14:30 a 14:59</c:v>
                </c:pt>
                <c:pt idx="2">
                  <c:v>15:00 a 15:29</c:v>
                </c:pt>
                <c:pt idx="3">
                  <c:v>15:30 a 15:59</c:v>
                </c:pt>
              </c:strCache>
            </c:strRef>
          </c:cat>
          <c:val>
            <c:numRef>
              <c:f>'B03'!$T$2:$T$5</c:f>
              <c:numCache>
                <c:formatCode>0.0%</c:formatCode>
                <c:ptCount val="4"/>
                <c:pt idx="0">
                  <c:v>0.93333333333333335</c:v>
                </c:pt>
                <c:pt idx="1">
                  <c:v>0.10666666666666667</c:v>
                </c:pt>
                <c:pt idx="2">
                  <c:v>0.16</c:v>
                </c:pt>
                <c:pt idx="3">
                  <c:v>0.18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4F-48ED-93B9-A847009CA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347391"/>
        <c:axId val="111934691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19346911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19347391"/>
        <c:crosses val="max"/>
        <c:crossBetween val="between"/>
      </c:valAx>
      <c:catAx>
        <c:axId val="11193473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93469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B03 SÁBADO</a:t>
            </a:r>
          </a:p>
        </c:rich>
      </c:tx>
      <c:layout>
        <c:manualLayout>
          <c:xMode val="edge"/>
          <c:yMode val="edge"/>
          <c:x val="0.3654229143687136"/>
          <c:y val="2.7713625866050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'B03'!#REF!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'B03'!$O$25:$O$26</c:f>
              <c:numCache>
                <c:formatCode>General</c:formatCode>
                <c:ptCount val="2"/>
              </c:numCache>
            </c:numRef>
          </c:cat>
          <c:val>
            <c:numRef>
              <c:f>'B03'!#REF!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EC-47BC-ADCF-D9A11ACB158D}"/>
            </c:ext>
          </c:extLst>
        </c:ser>
        <c:ser>
          <c:idx val="1"/>
          <c:order val="1"/>
          <c:tx>
            <c:strRef>
              <c:f>'B03'!$P$8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'B03'!$O$25:$O$26</c:f>
              <c:numCache>
                <c:formatCode>General</c:formatCode>
                <c:ptCount val="2"/>
              </c:numCache>
            </c:numRef>
          </c:cat>
          <c:val>
            <c:numRef>
              <c:f>'B03'!$P$25:$P$26</c:f>
              <c:numCache>
                <c:formatCode>General</c:formatCode>
                <c:ptCount val="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EC-47BC-ADCF-D9A11ACB1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'B03'!$Q$8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'B03'!$O$25:$O$26</c:f>
              <c:numCache>
                <c:formatCode>General</c:formatCode>
                <c:ptCount val="2"/>
              </c:numCache>
            </c:numRef>
          </c:cat>
          <c:val>
            <c:numRef>
              <c:f>'B03'!$Q$25:$Q$26</c:f>
              <c:numCache>
                <c:formatCode>General</c:formatCode>
                <c:ptCount val="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EC-47BC-ADCF-D9A11ACB1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B03 Sábado</a:t>
            </a:r>
          </a:p>
        </c:rich>
      </c:tx>
      <c:layout>
        <c:manualLayout>
          <c:xMode val="edge"/>
          <c:yMode val="edge"/>
          <c:x val="0.22025005789553229"/>
          <c:y val="3.64886288078972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'B03'!$Y$1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'B03'!$X$2:$X$5</c:f>
              <c:strCache>
                <c:ptCount val="4"/>
                <c:pt idx="0">
                  <c:v>13:30 a 14:29</c:v>
                </c:pt>
                <c:pt idx="1">
                  <c:v>14:00 a 14:59</c:v>
                </c:pt>
                <c:pt idx="2">
                  <c:v>14:30 a 14:59</c:v>
                </c:pt>
                <c:pt idx="3">
                  <c:v>15:00 a 15:59</c:v>
                </c:pt>
              </c:strCache>
            </c:strRef>
          </c:cat>
          <c:val>
            <c:numRef>
              <c:f>'B03'!$Y$2:$Y$5</c:f>
              <c:numCache>
                <c:formatCode>General</c:formatCode>
                <c:ptCount val="4"/>
                <c:pt idx="0">
                  <c:v>90</c:v>
                </c:pt>
                <c:pt idx="1">
                  <c:v>270</c:v>
                </c:pt>
                <c:pt idx="2">
                  <c:v>450</c:v>
                </c:pt>
                <c:pt idx="3">
                  <c:v>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'B03'!$Z$1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'B03'!$X$2:$X$5</c:f>
              <c:strCache>
                <c:ptCount val="4"/>
                <c:pt idx="0">
                  <c:v>13:30 a 14:29</c:v>
                </c:pt>
                <c:pt idx="1">
                  <c:v>14:00 a 14:59</c:v>
                </c:pt>
                <c:pt idx="2">
                  <c:v>14:30 a 14:59</c:v>
                </c:pt>
                <c:pt idx="3">
                  <c:v>15:00 a 15:59</c:v>
                </c:pt>
              </c:strCache>
            </c:strRef>
          </c:cat>
          <c:val>
            <c:numRef>
              <c:f>'B03'!$Z$2:$Z$5</c:f>
              <c:numCache>
                <c:formatCode>General</c:formatCode>
                <c:ptCount val="4"/>
                <c:pt idx="0">
                  <c:v>84</c:v>
                </c:pt>
                <c:pt idx="1">
                  <c:v>28.8</c:v>
                </c:pt>
                <c:pt idx="2">
                  <c:v>57.6</c:v>
                </c:pt>
                <c:pt idx="3">
                  <c:v>77.400000000000006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'B03'!$AA$1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'B03'!$X$2:$X$5</c:f>
              <c:strCache>
                <c:ptCount val="4"/>
                <c:pt idx="0">
                  <c:v>13:30 a 14:29</c:v>
                </c:pt>
                <c:pt idx="1">
                  <c:v>14:00 a 14:59</c:v>
                </c:pt>
                <c:pt idx="2">
                  <c:v>14:30 a 14:59</c:v>
                </c:pt>
                <c:pt idx="3">
                  <c:v>15:00 a 15:59</c:v>
                </c:pt>
              </c:strCache>
            </c:strRef>
          </c:cat>
          <c:val>
            <c:numRef>
              <c:f>'B03'!$AA$2:$AA$5</c:f>
              <c:numCache>
                <c:formatCode>0%</c:formatCode>
                <c:ptCount val="4"/>
                <c:pt idx="0">
                  <c:v>0.93333333333333335</c:v>
                </c:pt>
                <c:pt idx="1">
                  <c:v>0.10666666666666667</c:v>
                </c:pt>
                <c:pt idx="2">
                  <c:v>0.128</c:v>
                </c:pt>
                <c:pt idx="3">
                  <c:v>0.17200000000000001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209364</xdr:colOff>
      <xdr:row>6</xdr:row>
      <xdr:rowOff>145279</xdr:rowOff>
    </xdr:from>
    <xdr:to>
      <xdr:col>20</xdr:col>
      <xdr:colOff>59205</xdr:colOff>
      <xdr:row>23</xdr:row>
      <xdr:rowOff>137646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164168</xdr:colOff>
      <xdr:row>40</xdr:row>
      <xdr:rowOff>15502</xdr:rowOff>
    </xdr:from>
    <xdr:to>
      <xdr:col>23</xdr:col>
      <xdr:colOff>709147</xdr:colOff>
      <xdr:row>55</xdr:row>
      <xdr:rowOff>92823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3E42D5-B8BE-4978-323F-A1D3FA258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336177</xdr:colOff>
      <xdr:row>6</xdr:row>
      <xdr:rowOff>115235</xdr:rowOff>
    </xdr:from>
    <xdr:to>
      <xdr:col>28</xdr:col>
      <xdr:colOff>174438</xdr:colOff>
      <xdr:row>21</xdr:row>
      <xdr:rowOff>161552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A43"/>
  <sheetViews>
    <sheetView tabSelected="1" topLeftCell="C1" zoomScale="85" zoomScaleNormal="85" workbookViewId="0">
      <selection activeCell="G33" sqref="G33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7.81640625" customWidth="1"/>
    <col min="8" max="8" width="9.453125" bestFit="1" customWidth="1"/>
    <col min="9" max="9" width="10.453125" customWidth="1"/>
    <col min="10" max="12" width="15.54296875" customWidth="1"/>
    <col min="13" max="13" width="4.453125" customWidth="1"/>
    <col min="14" max="14" width="5.453125" bestFit="1" customWidth="1"/>
    <col min="15" max="15" width="14" customWidth="1"/>
    <col min="16" max="16" width="14.453125" style="5" bestFit="1" customWidth="1"/>
    <col min="17" max="17" width="12" style="5" bestFit="1" customWidth="1"/>
    <col min="18" max="18" width="12" style="5" customWidth="1"/>
    <col min="19" max="19" width="11.453125" style="5"/>
    <col min="21" max="22" width="6.54296875" customWidth="1"/>
    <col min="23" max="23" width="11.81640625" bestFit="1" customWidth="1"/>
    <col min="24" max="24" width="12.54296875" bestFit="1" customWidth="1"/>
  </cols>
  <sheetData>
    <row r="1" spans="1:27" ht="15.5" x14ac:dyDescent="0.35">
      <c r="B1" s="23" t="s">
        <v>0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19</v>
      </c>
      <c r="H1" s="23" t="s">
        <v>5</v>
      </c>
      <c r="I1" s="23" t="s">
        <v>6</v>
      </c>
      <c r="J1" s="24" t="s">
        <v>7</v>
      </c>
      <c r="K1" s="24" t="s">
        <v>8</v>
      </c>
      <c r="L1" s="24" t="s">
        <v>9</v>
      </c>
      <c r="N1" s="22">
        <v>2.013888888888889E-2</v>
      </c>
      <c r="O1" s="9" t="s">
        <v>10</v>
      </c>
      <c r="P1" s="9" t="s">
        <v>11</v>
      </c>
      <c r="Q1" s="9" t="s">
        <v>12</v>
      </c>
      <c r="R1" s="10">
        <v>1</v>
      </c>
      <c r="S1" s="9" t="s">
        <v>13</v>
      </c>
      <c r="T1" s="9" t="s">
        <v>14</v>
      </c>
      <c r="X1" s="13" t="s">
        <v>10</v>
      </c>
      <c r="Y1" s="13" t="s">
        <v>11</v>
      </c>
      <c r="Z1" s="13" t="s">
        <v>12</v>
      </c>
      <c r="AA1" s="13" t="s">
        <v>14</v>
      </c>
    </row>
    <row r="2" spans="1:27" x14ac:dyDescent="0.35">
      <c r="A2">
        <v>1</v>
      </c>
      <c r="B2" s="2" t="s">
        <v>34</v>
      </c>
      <c r="C2" s="3">
        <v>45955</v>
      </c>
      <c r="D2" s="2" t="s">
        <v>35</v>
      </c>
      <c r="E2" s="2">
        <v>2</v>
      </c>
      <c r="F2" s="21">
        <v>0.59652777777777777</v>
      </c>
      <c r="G2" s="1">
        <f t="shared" ref="G2:G10" si="0">FLOOR(F2,"00:30")</f>
        <v>0.58333333333333326</v>
      </c>
      <c r="H2" s="25" t="s">
        <v>44</v>
      </c>
      <c r="I2" s="2" t="s">
        <v>16</v>
      </c>
      <c r="J2" s="2">
        <f>VLOOKUP(E2,Hoja1!E:F,2,FALSE)</f>
        <v>90</v>
      </c>
      <c r="K2" s="2">
        <f>VLOOKUP(I2,Hoja1!A:C,3,FALSE)</f>
        <v>84</v>
      </c>
      <c r="L2" s="7">
        <f>K2/J2</f>
        <v>0.93333333333333335</v>
      </c>
      <c r="N2" s="20">
        <v>0.58333333333333337</v>
      </c>
      <c r="O2" s="2" t="s">
        <v>31</v>
      </c>
      <c r="P2" s="12">
        <f>SUMIF($G$1:$G$25,N2,$J$1:$J$25)</f>
        <v>90</v>
      </c>
      <c r="Q2" s="12">
        <f>SUMIF($G$1:$G$25,N2,$K$1:$K$25)</f>
        <v>84</v>
      </c>
      <c r="R2" s="7">
        <v>1</v>
      </c>
      <c r="S2" s="8">
        <v>0.85</v>
      </c>
      <c r="T2" s="8">
        <f t="shared" ref="T2" si="1">Q2/P2</f>
        <v>0.93333333333333335</v>
      </c>
      <c r="V2" s="20">
        <v>0.5625</v>
      </c>
      <c r="W2" s="20">
        <v>0.58333333333333304</v>
      </c>
      <c r="X2" s="2" t="s">
        <v>33</v>
      </c>
      <c r="Y2" s="14">
        <f t="shared" ref="Y2:Y5" si="2">SUM(SUMIF($G$1:$G$25,W2,$J$1:$J$25),SUMIF($G$1:$G$25,V2,$J$1:$J$25))</f>
        <v>90</v>
      </c>
      <c r="Z2" s="14">
        <f t="shared" ref="Z2:Z5" si="3">SUM(SUMIF($G$1:$G$25,W2,$K$1:$K$25),SUMIF($G$1:$G$25,V2,$K$1:$K$25))</f>
        <v>84</v>
      </c>
      <c r="AA2" s="15">
        <f t="shared" ref="AA2:AA5" si="4">Z2/Y2</f>
        <v>0.93333333333333335</v>
      </c>
    </row>
    <row r="3" spans="1:27" x14ac:dyDescent="0.35">
      <c r="A3">
        <v>2</v>
      </c>
      <c r="B3" s="2" t="s">
        <v>34</v>
      </c>
      <c r="C3" s="3">
        <v>45955</v>
      </c>
      <c r="D3" s="2" t="s">
        <v>35</v>
      </c>
      <c r="E3" s="2">
        <v>2</v>
      </c>
      <c r="F3" s="21">
        <v>0.60624999999999996</v>
      </c>
      <c r="G3" s="1">
        <f t="shared" si="0"/>
        <v>0.60416666666666663</v>
      </c>
      <c r="H3" s="2" t="s">
        <v>36</v>
      </c>
      <c r="I3" s="2" t="s">
        <v>25</v>
      </c>
      <c r="J3" s="2">
        <f>VLOOKUP(E3,Hoja1!E:F,2,FALSE)</f>
        <v>90</v>
      </c>
      <c r="K3" s="2">
        <f>VLOOKUP(I3,Hoja1!A:C,3,FALSE)</f>
        <v>19.8</v>
      </c>
      <c r="L3" s="7">
        <f t="shared" ref="L3:L10" si="5">K3/J3</f>
        <v>0.22</v>
      </c>
      <c r="N3" s="20">
        <v>0.60416666666666696</v>
      </c>
      <c r="O3" s="2" t="s">
        <v>28</v>
      </c>
      <c r="P3" s="12">
        <f>SUMIF($G$1:$G$25,N3,$J$1:$J$25)</f>
        <v>270</v>
      </c>
      <c r="Q3" s="12">
        <f>SUMIF($G$1:$G$25,N3,$K$1:$K$25)</f>
        <v>28.8</v>
      </c>
      <c r="R3" s="7">
        <v>1</v>
      </c>
      <c r="S3" s="8">
        <v>0.85</v>
      </c>
      <c r="T3" s="8">
        <f t="shared" ref="T3:T4" si="6">Q3/P3</f>
        <v>0.10666666666666667</v>
      </c>
      <c r="V3" s="20">
        <v>0.58333333333333404</v>
      </c>
      <c r="W3" s="20">
        <v>0.60416666666666696</v>
      </c>
      <c r="X3" s="2" t="s">
        <v>27</v>
      </c>
      <c r="Y3" s="14">
        <f t="shared" si="2"/>
        <v>270</v>
      </c>
      <c r="Z3" s="14">
        <f t="shared" si="3"/>
        <v>28.8</v>
      </c>
      <c r="AA3" s="15">
        <f t="shared" si="4"/>
        <v>0.10666666666666667</v>
      </c>
    </row>
    <row r="4" spans="1:27" x14ac:dyDescent="0.35">
      <c r="A4">
        <v>3</v>
      </c>
      <c r="B4" s="2" t="s">
        <v>34</v>
      </c>
      <c r="C4" s="3">
        <v>45955</v>
      </c>
      <c r="D4" s="2" t="s">
        <v>35</v>
      </c>
      <c r="E4" s="2">
        <v>2</v>
      </c>
      <c r="F4" s="21">
        <v>0.61388888888888893</v>
      </c>
      <c r="G4" s="1">
        <f t="shared" si="0"/>
        <v>0.60416666666666663</v>
      </c>
      <c r="H4" s="2" t="s">
        <v>37</v>
      </c>
      <c r="I4" s="2" t="s">
        <v>24</v>
      </c>
      <c r="J4" s="2">
        <f>VLOOKUP(E4,Hoja1!E:F,2,FALSE)</f>
        <v>90</v>
      </c>
      <c r="K4" s="2">
        <f>VLOOKUP(I4,Hoja1!A:C,3,FALSE)</f>
        <v>9</v>
      </c>
      <c r="L4" s="7">
        <f t="shared" si="5"/>
        <v>0.1</v>
      </c>
      <c r="N4" s="20">
        <v>0.625</v>
      </c>
      <c r="O4" s="2" t="s">
        <v>32</v>
      </c>
      <c r="P4" s="12">
        <f>SUMIF($G$1:$G$25,N4,$J$1:$J$25)</f>
        <v>180</v>
      </c>
      <c r="Q4" s="12">
        <f>SUMIF($G$1:$G$25,N4,$K$1:$K$25)</f>
        <v>28.8</v>
      </c>
      <c r="R4" s="7">
        <v>1</v>
      </c>
      <c r="S4" s="8">
        <v>0.85</v>
      </c>
      <c r="T4" s="8">
        <f t="shared" si="6"/>
        <v>0.16</v>
      </c>
      <c r="V4" s="20">
        <v>0.60416666666666696</v>
      </c>
      <c r="W4" s="20">
        <v>0.625</v>
      </c>
      <c r="X4" s="2" t="s">
        <v>28</v>
      </c>
      <c r="Y4" s="14">
        <f t="shared" si="2"/>
        <v>450</v>
      </c>
      <c r="Z4" s="14">
        <f t="shared" si="3"/>
        <v>57.6</v>
      </c>
      <c r="AA4" s="15">
        <f t="shared" si="4"/>
        <v>0.128</v>
      </c>
    </row>
    <row r="5" spans="1:27" x14ac:dyDescent="0.35">
      <c r="A5">
        <v>4</v>
      </c>
      <c r="B5" s="2" t="s">
        <v>34</v>
      </c>
      <c r="C5" s="3">
        <v>45955</v>
      </c>
      <c r="D5" s="2" t="s">
        <v>35</v>
      </c>
      <c r="E5" s="2">
        <v>2</v>
      </c>
      <c r="F5" s="21">
        <v>0.62361111111111112</v>
      </c>
      <c r="G5" s="1">
        <f t="shared" si="0"/>
        <v>0.60416666666666663</v>
      </c>
      <c r="H5" s="2" t="s">
        <v>38</v>
      </c>
      <c r="I5" s="2">
        <v>0</v>
      </c>
      <c r="J5" s="2">
        <f>VLOOKUP(E5,Hoja1!E:F,2,FALSE)</f>
        <v>90</v>
      </c>
      <c r="K5" s="2">
        <f>VLOOKUP(I5,Hoja1!A:C,3,FALSE)</f>
        <v>0</v>
      </c>
      <c r="L5" s="7">
        <f t="shared" si="5"/>
        <v>0</v>
      </c>
      <c r="N5" s="20">
        <v>0.64583333333333304</v>
      </c>
      <c r="O5" s="2" t="s">
        <v>30</v>
      </c>
      <c r="P5" s="12">
        <f>SUMIF($G$1:$G$25,N5,$J$1:$J$25)</f>
        <v>270</v>
      </c>
      <c r="Q5" s="12">
        <f>SUMIF($G$1:$G$25,N5,$K$1:$K$25)</f>
        <v>48.6</v>
      </c>
      <c r="R5" s="7">
        <v>1</v>
      </c>
      <c r="S5" s="8">
        <v>0.85</v>
      </c>
      <c r="T5" s="8">
        <f t="shared" ref="T5" si="7">Q5/P5</f>
        <v>0.18</v>
      </c>
      <c r="V5" s="20">
        <v>0.625</v>
      </c>
      <c r="W5" s="20">
        <v>0.64583333333333304</v>
      </c>
      <c r="X5" s="2" t="s">
        <v>29</v>
      </c>
      <c r="Y5" s="14">
        <f t="shared" si="2"/>
        <v>450</v>
      </c>
      <c r="Z5" s="14">
        <f t="shared" si="3"/>
        <v>77.400000000000006</v>
      </c>
      <c r="AA5" s="15">
        <f t="shared" si="4"/>
        <v>0.17200000000000001</v>
      </c>
    </row>
    <row r="6" spans="1:27" x14ac:dyDescent="0.35">
      <c r="A6">
        <v>5</v>
      </c>
      <c r="B6" s="2" t="s">
        <v>34</v>
      </c>
      <c r="C6" s="3">
        <v>45955</v>
      </c>
      <c r="D6" s="2" t="s">
        <v>35</v>
      </c>
      <c r="E6" s="2">
        <v>2</v>
      </c>
      <c r="F6" s="21">
        <v>0.62708333333333333</v>
      </c>
      <c r="G6" s="1">
        <f t="shared" si="0"/>
        <v>0.625</v>
      </c>
      <c r="H6" s="2" t="s">
        <v>39</v>
      </c>
      <c r="I6" s="2" t="s">
        <v>24</v>
      </c>
      <c r="J6" s="2">
        <f>VLOOKUP(E6,Hoja1!E:F,2,FALSE)</f>
        <v>90</v>
      </c>
      <c r="K6" s="2">
        <f>VLOOKUP(I6,Hoja1!A:C,3,FALSE)</f>
        <v>9</v>
      </c>
      <c r="L6" s="7">
        <f t="shared" si="5"/>
        <v>0.1</v>
      </c>
    </row>
    <row r="7" spans="1:27" x14ac:dyDescent="0.35">
      <c r="A7">
        <v>6</v>
      </c>
      <c r="B7" s="2" t="s">
        <v>34</v>
      </c>
      <c r="C7" s="3">
        <v>45955</v>
      </c>
      <c r="D7" s="2" t="s">
        <v>35</v>
      </c>
      <c r="E7" s="2">
        <v>2</v>
      </c>
      <c r="F7" s="21">
        <v>0.6430555555555556</v>
      </c>
      <c r="G7" s="1">
        <f t="shared" si="0"/>
        <v>0.625</v>
      </c>
      <c r="H7" s="2" t="s">
        <v>40</v>
      </c>
      <c r="I7" s="2" t="s">
        <v>25</v>
      </c>
      <c r="J7" s="2">
        <f>VLOOKUP(E7,Hoja1!E:F,2,FALSE)</f>
        <v>90</v>
      </c>
      <c r="K7" s="2">
        <f>VLOOKUP(I7,Hoja1!A:C,3,FALSE)</f>
        <v>19.8</v>
      </c>
      <c r="L7" s="7">
        <f t="shared" ref="L7" si="8">K7/J7</f>
        <v>0.22</v>
      </c>
    </row>
    <row r="8" spans="1:27" x14ac:dyDescent="0.35">
      <c r="A8">
        <v>7</v>
      </c>
      <c r="B8" s="2" t="s">
        <v>34</v>
      </c>
      <c r="C8" s="3">
        <v>45955</v>
      </c>
      <c r="D8" s="2" t="s">
        <v>35</v>
      </c>
      <c r="E8" s="2">
        <v>2</v>
      </c>
      <c r="F8" s="21">
        <v>0.65972222222222221</v>
      </c>
      <c r="G8" s="1">
        <f t="shared" si="0"/>
        <v>0.64583333333333326</v>
      </c>
      <c r="H8" s="2" t="s">
        <v>41</v>
      </c>
      <c r="I8" s="2" t="s">
        <v>25</v>
      </c>
      <c r="J8" s="2">
        <f>VLOOKUP(E8,Hoja1!E:F,2,FALSE)</f>
        <v>90</v>
      </c>
      <c r="K8" s="2">
        <f>VLOOKUP(I8,Hoja1!A:C,3,FALSE)</f>
        <v>19.8</v>
      </c>
      <c r="L8" s="7">
        <f t="shared" si="5"/>
        <v>0.22</v>
      </c>
      <c r="N8" s="5"/>
      <c r="O8" s="5"/>
    </row>
    <row r="9" spans="1:27" x14ac:dyDescent="0.35">
      <c r="A9">
        <v>8</v>
      </c>
      <c r="B9" s="2" t="s">
        <v>34</v>
      </c>
      <c r="C9" s="3">
        <v>45955</v>
      </c>
      <c r="D9" s="2" t="s">
        <v>35</v>
      </c>
      <c r="E9" s="2">
        <v>2</v>
      </c>
      <c r="F9" s="21">
        <v>0.66041666666666665</v>
      </c>
      <c r="G9" s="1">
        <f t="shared" si="0"/>
        <v>0.64583333333333326</v>
      </c>
      <c r="H9" s="2" t="s">
        <v>42</v>
      </c>
      <c r="I9" s="2" t="s">
        <v>25</v>
      </c>
      <c r="J9" s="2">
        <f>VLOOKUP(E9,Hoja1!E:F,2,FALSE)</f>
        <v>90</v>
      </c>
      <c r="K9" s="2">
        <f>VLOOKUP(I9,Hoja1!A:C,3,FALSE)</f>
        <v>19.8</v>
      </c>
      <c r="L9" s="7">
        <f t="shared" si="5"/>
        <v>0.22</v>
      </c>
      <c r="N9" s="5"/>
      <c r="O9" s="5"/>
    </row>
    <row r="10" spans="1:27" x14ac:dyDescent="0.35">
      <c r="A10">
        <v>9</v>
      </c>
      <c r="B10" s="2" t="s">
        <v>34</v>
      </c>
      <c r="C10" s="3">
        <v>45955</v>
      </c>
      <c r="D10" s="2" t="s">
        <v>35</v>
      </c>
      <c r="E10" s="2">
        <v>2</v>
      </c>
      <c r="F10" s="21">
        <v>0.66111111111111109</v>
      </c>
      <c r="G10" s="1">
        <f t="shared" si="0"/>
        <v>0.64583333333333326</v>
      </c>
      <c r="H10" s="2" t="s">
        <v>43</v>
      </c>
      <c r="I10" s="2" t="s">
        <v>24</v>
      </c>
      <c r="J10" s="2">
        <f>VLOOKUP(E10,Hoja1!E:F,2,FALSE)</f>
        <v>90</v>
      </c>
      <c r="K10" s="2">
        <f>VLOOKUP(I10,Hoja1!A:C,3,FALSE)</f>
        <v>9</v>
      </c>
      <c r="L10" s="7">
        <f t="shared" si="5"/>
        <v>0.1</v>
      </c>
      <c r="N10" s="5"/>
      <c r="O10" s="5"/>
    </row>
    <row r="11" spans="1:27" x14ac:dyDescent="0.35">
      <c r="A11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5"/>
      <c r="O11" s="5"/>
    </row>
    <row r="12" spans="1:27" x14ac:dyDescent="0.35">
      <c r="A12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N12" s="5"/>
      <c r="O12" s="5"/>
    </row>
    <row r="13" spans="1:27" x14ac:dyDescent="0.35">
      <c r="A13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5"/>
      <c r="O13" s="5"/>
    </row>
    <row r="14" spans="1:27" x14ac:dyDescent="0.35">
      <c r="A14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N14" s="5"/>
      <c r="O14" s="5"/>
      <c r="R14"/>
      <c r="S14"/>
    </row>
    <row r="15" spans="1:27" x14ac:dyDescent="0.35">
      <c r="A15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N15" s="5"/>
      <c r="O15" s="5"/>
      <c r="R15"/>
      <c r="S15"/>
    </row>
    <row r="16" spans="1:27" x14ac:dyDescent="0.35">
      <c r="A16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N16" s="5"/>
      <c r="O16" s="5"/>
      <c r="R16"/>
      <c r="S16"/>
    </row>
    <row r="17" spans="1:19" x14ac:dyDescent="0.35">
      <c r="A17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N17" s="5"/>
      <c r="O17" s="5"/>
      <c r="R17"/>
      <c r="S17"/>
    </row>
    <row r="18" spans="1:19" x14ac:dyDescent="0.35">
      <c r="A18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N18" s="5"/>
      <c r="O18" s="5"/>
      <c r="R18"/>
      <c r="S18"/>
    </row>
    <row r="19" spans="1:19" x14ac:dyDescent="0.35">
      <c r="A19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N19" s="5"/>
      <c r="O19" s="5"/>
      <c r="R19"/>
      <c r="S19"/>
    </row>
    <row r="20" spans="1:19" x14ac:dyDescent="0.35">
      <c r="A20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N20" s="5"/>
      <c r="O20" s="5"/>
      <c r="R20"/>
      <c r="S20"/>
    </row>
    <row r="21" spans="1:19" x14ac:dyDescent="0.35">
      <c r="A21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N21" s="5"/>
      <c r="O21" s="5"/>
      <c r="R21"/>
      <c r="S21"/>
    </row>
    <row r="22" spans="1:19" x14ac:dyDescent="0.35">
      <c r="A22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N22" s="5"/>
      <c r="O22" s="5"/>
      <c r="R22"/>
      <c r="S22"/>
    </row>
    <row r="23" spans="1:19" x14ac:dyDescent="0.35">
      <c r="A23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N23" s="5"/>
      <c r="O23" s="5"/>
    </row>
    <row r="24" spans="1:19" x14ac:dyDescent="0.35">
      <c r="A24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N24" s="5"/>
      <c r="O24" s="5"/>
    </row>
    <row r="25" spans="1:19" x14ac:dyDescent="0.35">
      <c r="A25">
        <v>24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N25" s="5"/>
      <c r="O25" s="5"/>
    </row>
    <row r="26" spans="1:19" x14ac:dyDescent="0.35">
      <c r="B26" s="5"/>
      <c r="C26" s="17"/>
      <c r="D26" s="5"/>
      <c r="E26" s="5"/>
      <c r="F26" s="18"/>
      <c r="G26" s="5"/>
      <c r="H26" s="5"/>
      <c r="I26" s="5"/>
      <c r="J26" s="5"/>
      <c r="K26" s="19"/>
      <c r="L26" s="16"/>
      <c r="N26" s="5"/>
      <c r="O26" s="5"/>
    </row>
    <row r="27" spans="1:19" x14ac:dyDescent="0.35">
      <c r="B27" s="5"/>
      <c r="C27" s="17"/>
      <c r="D27" s="5"/>
      <c r="E27" s="5"/>
      <c r="F27" s="18"/>
      <c r="G27" s="18"/>
      <c r="H27" s="5"/>
      <c r="I27" s="5"/>
      <c r="J27" s="5"/>
      <c r="K27" s="19"/>
      <c r="L27" s="16"/>
      <c r="N27" s="5"/>
      <c r="O27" s="5"/>
    </row>
    <row r="28" spans="1:19" x14ac:dyDescent="0.35">
      <c r="B28" s="5"/>
      <c r="C28" s="17"/>
      <c r="D28" s="5"/>
      <c r="E28" s="5"/>
      <c r="F28" s="18"/>
      <c r="G28" s="18"/>
      <c r="H28" s="5"/>
      <c r="I28" s="5"/>
      <c r="J28" s="5"/>
      <c r="K28" s="19"/>
      <c r="L28" s="16"/>
      <c r="N28" s="5"/>
      <c r="O28" s="5"/>
    </row>
    <row r="29" spans="1:19" x14ac:dyDescent="0.35">
      <c r="B29" s="5"/>
      <c r="C29" s="17"/>
      <c r="D29" s="5"/>
      <c r="E29" s="5"/>
      <c r="F29" s="18"/>
      <c r="G29" s="18"/>
      <c r="H29" s="5"/>
      <c r="I29" s="5"/>
      <c r="J29" s="5"/>
      <c r="K29" s="19"/>
      <c r="L29" s="16"/>
      <c r="N29" s="5"/>
      <c r="O29" s="5"/>
    </row>
    <row r="30" spans="1:19" x14ac:dyDescent="0.35">
      <c r="B30" s="5"/>
      <c r="C30" s="17"/>
      <c r="D30" s="5"/>
      <c r="E30" s="5"/>
      <c r="F30" s="18"/>
      <c r="G30" s="18"/>
      <c r="H30" s="5"/>
      <c r="I30" s="5"/>
      <c r="J30" s="5"/>
      <c r="K30" s="19"/>
      <c r="L30" s="16"/>
      <c r="N30" s="5"/>
      <c r="O30" s="5"/>
    </row>
    <row r="31" spans="1:19" x14ac:dyDescent="0.35">
      <c r="B31" s="5"/>
      <c r="C31" s="17"/>
      <c r="D31" s="5"/>
      <c r="E31" s="5"/>
      <c r="F31" s="18"/>
      <c r="G31" s="18"/>
      <c r="H31" s="5"/>
      <c r="I31" s="5"/>
      <c r="J31" s="5"/>
      <c r="K31" s="19"/>
      <c r="L31" s="16"/>
      <c r="N31" s="5"/>
      <c r="O31" s="5"/>
    </row>
    <row r="32" spans="1:19" x14ac:dyDescent="0.35">
      <c r="B32" s="5"/>
      <c r="C32" s="17"/>
      <c r="D32" s="5"/>
      <c r="E32" s="5"/>
      <c r="F32" s="18"/>
      <c r="G32" s="18"/>
      <c r="H32" s="5"/>
      <c r="I32" s="5"/>
      <c r="J32" s="5"/>
      <c r="K32" s="19"/>
      <c r="L32" s="16"/>
      <c r="N32" s="5"/>
      <c r="O32" s="5"/>
    </row>
    <row r="33" spans="2:15" x14ac:dyDescent="0.35">
      <c r="B33" s="5"/>
      <c r="C33" s="17"/>
      <c r="D33" s="5"/>
      <c r="E33" s="5"/>
      <c r="F33" s="18"/>
      <c r="G33" s="18"/>
      <c r="H33" s="5"/>
      <c r="I33" s="5"/>
      <c r="J33" s="5"/>
      <c r="K33" s="19"/>
      <c r="L33" s="16"/>
      <c r="N33" s="5"/>
      <c r="O33" s="5"/>
    </row>
    <row r="34" spans="2:15" x14ac:dyDescent="0.35">
      <c r="N34" s="5"/>
      <c r="O34" s="5"/>
    </row>
    <row r="35" spans="2:15" x14ac:dyDescent="0.35">
      <c r="N35" s="5"/>
      <c r="O35" s="5"/>
    </row>
    <row r="36" spans="2:15" x14ac:dyDescent="0.35">
      <c r="N36" s="5"/>
      <c r="O36" s="5"/>
    </row>
    <row r="37" spans="2:15" x14ac:dyDescent="0.35">
      <c r="N37" s="5"/>
      <c r="O37" s="5"/>
    </row>
    <row r="38" spans="2:15" x14ac:dyDescent="0.35">
      <c r="N38" s="5"/>
      <c r="O38" s="5"/>
    </row>
    <row r="39" spans="2:15" x14ac:dyDescent="0.35">
      <c r="N39" s="5"/>
      <c r="O39" s="5"/>
    </row>
    <row r="40" spans="2:15" x14ac:dyDescent="0.35">
      <c r="N40" s="5"/>
      <c r="O40" s="5"/>
    </row>
    <row r="41" spans="2:15" x14ac:dyDescent="0.35">
      <c r="N41" s="5"/>
      <c r="O41" s="5"/>
    </row>
    <row r="42" spans="2:15" x14ac:dyDescent="0.35">
      <c r="N42" s="5"/>
      <c r="O42" s="5"/>
    </row>
    <row r="43" spans="2:15" x14ac:dyDescent="0.35">
      <c r="N43" s="5"/>
      <c r="O43" s="5"/>
    </row>
  </sheetData>
  <phoneticPr fontId="5" type="noConversion"/>
  <conditionalFormatting sqref="L2:L10">
    <cfRule type="expression" dxfId="0" priority="4">
      <formula>"&gt;85%"</formula>
    </cfRule>
  </conditionalFormatting>
  <conditionalFormatting sqref="L26:L33 L2:L10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:O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V26"/>
    </sheetView>
  </sheetViews>
  <sheetFormatPr baseColWidth="10" defaultColWidth="11.453125" defaultRowHeight="14.5" x14ac:dyDescent="0.35"/>
  <cols>
    <col min="1" max="1" width="11.453125" style="4"/>
    <col min="2" max="2" width="11.453125" style="5"/>
    <col min="3" max="3" width="10.81640625" style="5"/>
    <col min="5" max="5" width="11.453125" style="5"/>
    <col min="6" max="6" width="13.7265625" style="5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6" t="s">
        <v>20</v>
      </c>
      <c r="B1" s="2" t="s">
        <v>21</v>
      </c>
      <c r="C1" s="5" t="s">
        <v>22</v>
      </c>
      <c r="E1" s="2" t="s">
        <v>23</v>
      </c>
      <c r="F1" s="2" t="s">
        <v>7</v>
      </c>
    </row>
    <row r="2" spans="1:6" x14ac:dyDescent="0.35">
      <c r="A2" s="6">
        <v>0</v>
      </c>
      <c r="B2" s="2">
        <v>0</v>
      </c>
      <c r="C2" s="5">
        <f>D2*90</f>
        <v>0</v>
      </c>
      <c r="D2" s="11">
        <f>B2/150</f>
        <v>0</v>
      </c>
      <c r="E2" s="2">
        <v>1</v>
      </c>
      <c r="F2" s="2">
        <v>150</v>
      </c>
    </row>
    <row r="3" spans="1:6" x14ac:dyDescent="0.35">
      <c r="A3" s="6" t="s">
        <v>24</v>
      </c>
      <c r="B3" s="2">
        <v>15</v>
      </c>
      <c r="C3" s="5">
        <f t="shared" ref="C3:C11" si="0">D3*90</f>
        <v>9</v>
      </c>
      <c r="D3" s="11">
        <f t="shared" ref="D3:D11" si="1">B3/150</f>
        <v>0.1</v>
      </c>
      <c r="E3" s="2">
        <v>2</v>
      </c>
      <c r="F3" s="2">
        <v>90</v>
      </c>
    </row>
    <row r="4" spans="1:6" x14ac:dyDescent="0.35">
      <c r="A4" s="6" t="s">
        <v>25</v>
      </c>
      <c r="B4" s="2">
        <v>33</v>
      </c>
      <c r="C4" s="5">
        <f t="shared" si="0"/>
        <v>19.8</v>
      </c>
      <c r="D4" s="11">
        <f t="shared" si="1"/>
        <v>0.22</v>
      </c>
      <c r="E4" s="2">
        <v>3</v>
      </c>
      <c r="F4" s="2">
        <v>50</v>
      </c>
    </row>
    <row r="5" spans="1:6" x14ac:dyDescent="0.35">
      <c r="A5" s="6">
        <v>2</v>
      </c>
      <c r="B5" s="2">
        <v>45</v>
      </c>
      <c r="C5" s="5">
        <f t="shared" si="0"/>
        <v>27</v>
      </c>
      <c r="D5" s="11">
        <f t="shared" si="1"/>
        <v>0.3</v>
      </c>
      <c r="E5" s="2">
        <v>4</v>
      </c>
      <c r="F5" s="2">
        <v>77</v>
      </c>
    </row>
    <row r="6" spans="1:6" x14ac:dyDescent="0.35">
      <c r="A6" s="6">
        <v>3</v>
      </c>
      <c r="B6" s="2">
        <v>90</v>
      </c>
      <c r="C6" s="5">
        <f t="shared" si="0"/>
        <v>54</v>
      </c>
      <c r="D6" s="11">
        <f t="shared" si="1"/>
        <v>0.6</v>
      </c>
      <c r="E6" s="2">
        <v>5</v>
      </c>
      <c r="F6" s="2">
        <v>77</v>
      </c>
    </row>
    <row r="7" spans="1:6" x14ac:dyDescent="0.35">
      <c r="A7" s="6" t="s">
        <v>17</v>
      </c>
      <c r="B7" s="2">
        <v>110</v>
      </c>
      <c r="C7" s="5">
        <f t="shared" si="0"/>
        <v>66</v>
      </c>
      <c r="D7" s="11">
        <f t="shared" si="1"/>
        <v>0.73333333333333328</v>
      </c>
      <c r="E7" s="2">
        <v>6</v>
      </c>
      <c r="F7" s="2">
        <v>90</v>
      </c>
    </row>
    <row r="8" spans="1:6" x14ac:dyDescent="0.35">
      <c r="A8" s="6" t="s">
        <v>18</v>
      </c>
      <c r="B8" s="2">
        <v>110</v>
      </c>
      <c r="C8" s="5">
        <f t="shared" si="0"/>
        <v>66</v>
      </c>
      <c r="D8" s="11">
        <f t="shared" si="1"/>
        <v>0.73333333333333328</v>
      </c>
    </row>
    <row r="9" spans="1:6" x14ac:dyDescent="0.35">
      <c r="A9" s="6" t="s">
        <v>15</v>
      </c>
      <c r="B9" s="2">
        <v>130</v>
      </c>
      <c r="C9" s="5">
        <f t="shared" si="0"/>
        <v>78</v>
      </c>
      <c r="D9" s="11">
        <f t="shared" si="1"/>
        <v>0.8666666666666667</v>
      </c>
    </row>
    <row r="10" spans="1:6" x14ac:dyDescent="0.35">
      <c r="A10" s="6" t="s">
        <v>16</v>
      </c>
      <c r="B10" s="2">
        <v>140</v>
      </c>
      <c r="C10" s="5">
        <f t="shared" si="0"/>
        <v>84</v>
      </c>
      <c r="D10" s="11">
        <f t="shared" si="1"/>
        <v>0.93333333333333335</v>
      </c>
    </row>
    <row r="11" spans="1:6" x14ac:dyDescent="0.35">
      <c r="A11" s="6" t="s">
        <v>26</v>
      </c>
      <c r="B11" s="2">
        <v>150</v>
      </c>
      <c r="C11" s="5">
        <f t="shared" si="0"/>
        <v>90</v>
      </c>
      <c r="D11" s="11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a5b936956f138f1c65d485492236361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db9f7b3073bbe820d437288b16f18eb3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064F6A-84EA-4F00-82AF-AB3D32052CCA}"/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B03</vt:lpstr>
      <vt:lpstr>Hoja1</vt:lpstr>
      <vt:lpstr>'B03'!Área_de_impresión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2025-11-03T23:10:14Z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